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0DA6FA79-4613-4C6E-9644-031DB2067E8E}" xr6:coauthVersionLast="40" xr6:coauthVersionMax="40" xr10:uidLastSave="{00000000-0000-0000-0000-000000000000}"/>
  <bookViews>
    <workbookView xWindow="120" yWindow="18" windowWidth="19038" windowHeight="12018" activeTab="3" xr2:uid="{00000000-000D-0000-FFFF-FFFF00000000}"/>
  </bookViews>
  <sheets>
    <sheet name="ΠΡΟΣΛΗΠΤΕΟΣ" sheetId="8" r:id="rId1"/>
    <sheet name="ΓΕΝΙΚΗ_ΚΥΡΙΟΣ" sheetId="4" r:id="rId2"/>
    <sheet name="ΓΕΝΙΚΗ_Β ΕΠΙΚΟΥΡ" sheetId="5" r:id="rId3"/>
    <sheet name="ΑΠΟΡΡΙΠΤΕΩΝ" sheetId="7" r:id="rId4"/>
  </sheets>
  <calcPr calcId="181029" concurrentCalc="0"/>
</workbook>
</file>

<file path=xl/calcChain.xml><?xml version="1.0" encoding="utf-8"?>
<calcChain xmlns="http://schemas.openxmlformats.org/spreadsheetml/2006/main">
  <c r="S5" i="4" l="1"/>
  <c r="H4" i="8"/>
  <c r="S4" i="8"/>
  <c r="M4" i="8"/>
  <c r="O4" i="8"/>
  <c r="Q4" i="8"/>
  <c r="W4" i="8"/>
  <c r="Y4" i="8"/>
  <c r="U4" i="8"/>
  <c r="Z4" i="8"/>
  <c r="J4" i="8"/>
  <c r="K4" i="5"/>
  <c r="V4" i="5"/>
  <c r="T4" i="5"/>
  <c r="X4" i="5"/>
  <c r="Z4" i="5"/>
  <c r="U10" i="4"/>
  <c r="U6" i="4"/>
  <c r="U5" i="4"/>
  <c r="U7" i="4"/>
  <c r="U9" i="4"/>
  <c r="U8" i="4"/>
  <c r="U4" i="4"/>
  <c r="S10" i="4"/>
  <c r="S6" i="4"/>
  <c r="S7" i="4"/>
  <c r="S9" i="4"/>
  <c r="S8" i="4"/>
  <c r="S4" i="4"/>
  <c r="W10" i="4"/>
  <c r="W6" i="4"/>
  <c r="W5" i="4"/>
  <c r="W7" i="4"/>
  <c r="W9" i="4"/>
  <c r="W8" i="4"/>
  <c r="W4" i="4"/>
  <c r="Y10" i="4"/>
  <c r="Y6" i="4"/>
  <c r="Y5" i="4"/>
  <c r="Y7" i="4"/>
  <c r="Y9" i="4"/>
  <c r="Y8" i="4"/>
  <c r="Y4" i="4"/>
  <c r="J10" i="4"/>
  <c r="J6" i="4"/>
  <c r="J5" i="4"/>
  <c r="J7" i="4"/>
  <c r="J9" i="4"/>
  <c r="J8" i="4"/>
  <c r="J4" i="4"/>
  <c r="R4" i="5"/>
  <c r="P4" i="5"/>
  <c r="N4" i="5"/>
  <c r="H4" i="5"/>
  <c r="AA4" i="5"/>
  <c r="M10" i="4"/>
  <c r="M6" i="4"/>
  <c r="M5" i="4"/>
  <c r="M7" i="4"/>
  <c r="M9" i="4"/>
  <c r="M8" i="4"/>
  <c r="M4" i="4"/>
  <c r="O8" i="4"/>
  <c r="O4" i="4"/>
  <c r="Q10" i="4"/>
  <c r="Q6" i="4"/>
  <c r="Q5" i="4"/>
  <c r="Q7" i="4"/>
  <c r="Q9" i="4"/>
  <c r="Q8" i="4"/>
  <c r="Q4" i="4"/>
  <c r="O10" i="4"/>
  <c r="O6" i="4"/>
  <c r="O5" i="4"/>
  <c r="O7" i="4"/>
  <c r="O9" i="4"/>
  <c r="H10" i="4"/>
  <c r="Z10" i="4"/>
  <c r="H6" i="4"/>
  <c r="Z6" i="4"/>
  <c r="H5" i="4"/>
  <c r="Z5" i="4"/>
  <c r="H7" i="4"/>
  <c r="Z7" i="4"/>
  <c r="H9" i="4"/>
  <c r="Z9" i="4"/>
  <c r="H8" i="4"/>
  <c r="Z8" i="4"/>
  <c r="H4" i="4"/>
  <c r="Z4" i="4"/>
</calcChain>
</file>

<file path=xl/sharedStrings.xml><?xml version="1.0" encoding="utf-8"?>
<sst xmlns="http://schemas.openxmlformats.org/spreadsheetml/2006/main" count="165" uniqueCount="64">
  <si>
    <t>ΤΥΠΙΚΑ ΠΡΟΣΟΝΤΑ</t>
  </si>
  <si>
    <t>Α/Α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</si>
  <si>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</si>
  <si>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</si>
  <si>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</si>
  <si>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</si>
  <si>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</si>
  <si>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</si>
  <si>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</si>
  <si>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</si>
  <si>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</si>
  <si>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</si>
  <si>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</si>
  <si>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030)</t>
  </si>
  <si>
    <t>ΑΔΕΙΑ ΑΣΚΗΣΗΣ ΕΠΑΓΓΕΛΜΑΤΟΣ (κωδ. 146)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</si>
  <si>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</si>
  <si>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</si>
  <si>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</si>
  <si>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</si>
  <si>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</si>
  <si>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</si>
  <si>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</si>
  <si>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ΤΙΤΛΟΣ ΣΠΟΥΔΩΝ (κωδ. 032)</t>
  </si>
  <si>
    <t>ΕΜΠΕΙΡΙΑ 3 ΕΤΩΝ ΜΕΤΑ ΤΗΝ ΑΔΕΙΑ ΑΣΚΗΣΗΣ ΕΠΑΓΓΕΛΜΑΤΟΣ (κωδ. 155)</t>
  </si>
  <si>
    <t>ΠΡΟΣΘΕΤΑ - ΜΟΡΙΟΔΟΤΟΥΜΕΝΑ ΠΡΟΣΟΝΤΑ</t>
  </si>
  <si>
    <t>ΑΡΙΘΜΟΣ ΠΡΩΤΟΚΟΛΛΟΥ ΑΙΤΗΣΗΣ</t>
  </si>
  <si>
    <t>1776/01-10-2018</t>
  </si>
  <si>
    <t>ΑΠΟΣΤΟΛΑΚΟΥΔΗΣ</t>
  </si>
  <si>
    <t>ΣΤΕΡΓΙΟΣ</t>
  </si>
  <si>
    <t>286/24-09-2018</t>
  </si>
  <si>
    <t>ΓΚΙΑΛΠΗΣ</t>
  </si>
  <si>
    <t>ΔΗΜΗΤΡΙΟΣ</t>
  </si>
  <si>
    <t>2086/01-10-2018</t>
  </si>
  <si>
    <t>ΚΑΓΚΑΡΑΣ</t>
  </si>
  <si>
    <t>ΕΜΜΑΝΟΥΗΛ</t>
  </si>
  <si>
    <t>903/27-09-2018</t>
  </si>
  <si>
    <t>ΚΑΛΑΜΑΡΑΣ</t>
  </si>
  <si>
    <t>ΙΩΑΝΝΗΣ</t>
  </si>
  <si>
    <t>1666/01-10-2018</t>
  </si>
  <si>
    <t>ΜΕΪΜΑΡΟΓΛΟΥ</t>
  </si>
  <si>
    <t>ΑΝΑΡΓΥΡΟΣ</t>
  </si>
  <si>
    <t>657/26-09-2018</t>
  </si>
  <si>
    <t>2367/02-10-2018</t>
  </si>
  <si>
    <t>ΜΠΙΡΤΣΟΣ</t>
  </si>
  <si>
    <t>241/21-09-2018</t>
  </si>
  <si>
    <t>ΣΑΚΑΛΗΣ</t>
  </si>
  <si>
    <t>1438/28-09-2018</t>
  </si>
  <si>
    <t>ΧΑΤΖΗΣ</t>
  </si>
  <si>
    <t>ΧΡΗΣΤΟΣ</t>
  </si>
  <si>
    <t>ΑΔΤ</t>
  </si>
  <si>
    <t>**4599</t>
  </si>
  <si>
    <t>**4658</t>
  </si>
  <si>
    <t>**7723</t>
  </si>
  <si>
    <t>**3297</t>
  </si>
  <si>
    <t>**7130</t>
  </si>
  <si>
    <t>**2825</t>
  </si>
  <si>
    <t>**2865</t>
  </si>
  <si>
    <t>**2464</t>
  </si>
  <si>
    <t>**7687</t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</si>
  <si>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</si>
  <si>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>ΠΑΡΑΤΗΡΗΣΕΙΣ</t>
  </si>
  <si>
    <r>
      <t xml:space="preserve">ΔΕ11 - ΔΕ ΨΥΚΤΙΚΩΝ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 - 
Β' ΕΠΙΚΟΥΡΙΚΟΣ</t>
    </r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</si>
  <si>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(ΚΥΡΙΟΣ)</t>
    </r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</si>
  <si>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1 ΘΕΣΗ 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</si>
</sst>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"/>
  <sheetViews>
    <sheetView workbookViewId="0">
      <selection activeCell="D4" sqref="A1:Z4"/>
    </sheetView>
  </sheetViews>
  <sheetFormatPr defaultColWidth="9.15625" defaultRowHeight="14.4" x14ac:dyDescent="0.55000000000000004"/>
  <cols>
    <col min="1" max="1" width="4.83984375" style="1" customWidth="1"/>
    <col min="2" max="3" width="15.6835937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4.83984375" style="1" customWidth="1"/>
    <col min="10" max="10" width="15" style="1" customWidth="1"/>
    <col min="11" max="11" width="14" style="1" customWidth="1"/>
    <col min="12" max="12" width="9.83984375" style="1" customWidth="1"/>
    <col min="13" max="13" width="7.26171875" style="1" customWidth="1"/>
    <col min="14" max="14" width="10.41796875" style="1" customWidth="1"/>
    <col min="15" max="15" width="7.26171875" style="1" customWidth="1"/>
    <col min="16" max="16" width="9.83984375" style="1" customWidth="1"/>
    <col min="17" max="17" width="7.26171875" style="1" customWidth="1"/>
    <col min="18" max="18" width="11.26171875" style="1" customWidth="1"/>
    <col min="19" max="19" width="7.26171875" style="1" customWidth="1"/>
    <col min="20" max="20" width="10.41796875" style="1" customWidth="1"/>
    <col min="21" max="21" width="7.26171875" style="1" customWidth="1"/>
    <col min="22" max="22" width="17.41796875" style="1" customWidth="1"/>
    <col min="23" max="23" width="7.26171875" style="1" customWidth="1"/>
    <col min="24" max="24" width="13.578125" style="1" customWidth="1"/>
    <col min="25" max="25" width="7.83984375" style="1" customWidth="1"/>
    <col min="26" max="26" width="9.578125" style="1" customWidth="1"/>
    <col min="27" max="34" width="9.15625" style="1"/>
    <col min="35" max="35" width="9.26171875" style="1" customWidth="1"/>
    <col min="36" max="37" width="9.15625" style="1" hidden="1" customWidth="1"/>
    <col min="38" max="16384" width="9.15625" style="1"/>
  </cols>
  <sheetData>
    <row r="1" spans="1:37" ht="75.75" customHeight="1" x14ac:dyDescent="0.7">
      <c r="A1" s="4" t="s">
        <v>63</v>
      </c>
      <c r="B1" s="5"/>
      <c r="C1" s="5"/>
      <c r="D1" s="5"/>
      <c r="E1" s="5"/>
      <c r="F1" s="6"/>
      <c r="G1" s="6"/>
      <c r="H1" s="6"/>
      <c r="I1" s="7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6"/>
    </row>
    <row r="2" spans="1:37" s="2" customFormat="1" ht="15.6" x14ac:dyDescent="0.6">
      <c r="A2" s="11" t="s">
        <v>6</v>
      </c>
      <c r="B2" s="12"/>
      <c r="C2" s="12"/>
      <c r="D2" s="12"/>
      <c r="E2" s="12"/>
      <c r="F2" s="12" t="s">
        <v>0</v>
      </c>
      <c r="G2" s="12"/>
      <c r="H2" s="12"/>
      <c r="I2" s="13"/>
      <c r="J2" s="14"/>
      <c r="K2" s="14"/>
      <c r="L2" s="12" t="s">
        <v>24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5"/>
    </row>
    <row r="3" spans="1:37" s="3" customFormat="1" ht="94.5" customHeight="1" x14ac:dyDescent="0.55000000000000004">
      <c r="A3" s="16" t="s">
        <v>1</v>
      </c>
      <c r="B3" s="16" t="s">
        <v>25</v>
      </c>
      <c r="C3" s="17" t="s">
        <v>49</v>
      </c>
      <c r="D3" s="17" t="s">
        <v>7</v>
      </c>
      <c r="E3" s="17" t="s">
        <v>8</v>
      </c>
      <c r="F3" s="18" t="s">
        <v>13</v>
      </c>
      <c r="G3" s="18" t="s">
        <v>10</v>
      </c>
      <c r="H3" s="18" t="s">
        <v>3</v>
      </c>
      <c r="I3" s="16" t="s">
        <v>14</v>
      </c>
      <c r="J3" s="19"/>
      <c r="K3" s="20" t="s">
        <v>11</v>
      </c>
      <c r="L3" s="16" t="s">
        <v>15</v>
      </c>
      <c r="M3" s="16" t="s">
        <v>3</v>
      </c>
      <c r="N3" s="16" t="s">
        <v>16</v>
      </c>
      <c r="O3" s="16" t="s">
        <v>3</v>
      </c>
      <c r="P3" s="16" t="s">
        <v>17</v>
      </c>
      <c r="Q3" s="17" t="s">
        <v>3</v>
      </c>
      <c r="R3" s="16" t="s">
        <v>18</v>
      </c>
      <c r="S3" s="16" t="s">
        <v>3</v>
      </c>
      <c r="T3" s="16" t="s">
        <v>19</v>
      </c>
      <c r="U3" s="16" t="s">
        <v>3</v>
      </c>
      <c r="V3" s="16" t="s">
        <v>20</v>
      </c>
      <c r="W3" s="16" t="s">
        <v>3</v>
      </c>
      <c r="X3" s="16" t="s">
        <v>21</v>
      </c>
      <c r="Y3" s="21" t="s">
        <v>3</v>
      </c>
      <c r="Z3" s="22" t="s">
        <v>9</v>
      </c>
    </row>
    <row r="4" spans="1:37" ht="18" customHeight="1" x14ac:dyDescent="0.55000000000000004">
      <c r="A4" s="9">
        <v>1</v>
      </c>
      <c r="B4" s="16" t="s">
        <v>46</v>
      </c>
      <c r="C4" s="16" t="s">
        <v>58</v>
      </c>
      <c r="D4" s="23" t="s">
        <v>47</v>
      </c>
      <c r="E4" s="23" t="s">
        <v>48</v>
      </c>
      <c r="F4" s="6" t="s">
        <v>4</v>
      </c>
      <c r="G4" s="6">
        <v>7.69</v>
      </c>
      <c r="H4" s="6">
        <f t="shared" ref="H4" si="0">G4*110</f>
        <v>845.90000000000009</v>
      </c>
      <c r="I4" s="6" t="s">
        <v>4</v>
      </c>
      <c r="J4" s="8" t="str">
        <f t="shared" ref="J4" si="1">IF(AND(F4="ΝΑΙ",I4="ΝΑΙ"),"ΟΚ","ΑΠΟΡΡΙΠΤΕΤΑΙ")</f>
        <v>ΟΚ</v>
      </c>
      <c r="K4" s="8"/>
      <c r="L4" s="9"/>
      <c r="M4" s="9">
        <f t="shared" ref="M4" si="2">IF(L4="ΑΡΙΣΤΗ",70,IF(L4="ΠΟΛΥ ΚΑΛΗ",50,IF(L4="ΚΑΛΗ",30,)))</f>
        <v>0</v>
      </c>
      <c r="N4" s="9"/>
      <c r="O4" s="9">
        <f t="shared" ref="O4" si="3">IF(N4="ΑΡΙΣΤΗ",70,IF(N4="ΠΟΛΥ ΚΑΛΗ",50,IF(N4="ΚΑΛΗ",30,)))</f>
        <v>0</v>
      </c>
      <c r="P4" s="9"/>
      <c r="Q4" s="9">
        <f t="shared" ref="Q4" si="4">IF(P4="ΑΡΙΣΤΗ",70,IF(P4="ΠΟΛΥ ΚΑΛΗ",50,IF(P4="ΚΑΛΗ",30,)))</f>
        <v>0</v>
      </c>
      <c r="R4" s="9" t="s">
        <v>4</v>
      </c>
      <c r="S4" s="9">
        <f>IF(R4="ΝΑΙ",150,0)</f>
        <v>150</v>
      </c>
      <c r="T4" s="6"/>
      <c r="U4" s="9">
        <f t="shared" ref="U4" si="5">IF(T4="ΝΑΙ",100,0)</f>
        <v>0</v>
      </c>
      <c r="V4" s="9"/>
      <c r="W4" s="9">
        <f t="shared" ref="W4" si="6">V4*17</f>
        <v>0</v>
      </c>
      <c r="X4" s="9">
        <v>84</v>
      </c>
      <c r="Y4" s="10">
        <f t="shared" ref="Y4" si="7">X4*7</f>
        <v>588</v>
      </c>
      <c r="Z4" s="24">
        <f t="shared" ref="Z4" si="8">H4+S4+M4+O4+Q4+W4+Y4+U4</f>
        <v>1583.9</v>
      </c>
      <c r="AK4" s="1" t="s">
        <v>2</v>
      </c>
    </row>
  </sheetData>
  <sheetProtection algorithmName="SHA-512" hashValue="wSwkbkmNIbiFoVBuZLVAfZE5+TjXqe7AM+oK+QytJlqY5oMXOW1PIW94oJOcxdwkrdWCuso2qryHTzprX0LwHQ==" saltValue="3spNTdC8BphIUGCLvIIMhw==" spinCount="100000" sheet="1" objects="1" scenarios="1"/>
  <mergeCells count="4">
    <mergeCell ref="A1:E1"/>
    <mergeCell ref="A2:E2"/>
    <mergeCell ref="F2:I2"/>
    <mergeCell ref="L2:Y2"/>
  </mergeCells>
  <dataValidations count="5">
    <dataValidation type="whole" allowBlank="1" showInputMessage="1" showErrorMessage="1" errorTitle="ΠΡΟΣΟΧΗ!" error="ΑΠΟ 1 ΕΩΣ 84 ΜΗΝΕΣ" sqref="X4" xr:uid="{00000000-0002-0000-0000-000000000000}">
      <formula1>1</formula1>
      <formula2>84</formula2>
    </dataValidation>
    <dataValidation type="whole" allowBlank="1" showInputMessage="1" showErrorMessage="1" errorTitle="ΠΡΟΣΟΧΗ!" error="ΑΠΟ 1 ΕΩΣ 24 ΜΗΝΕΣ" sqref="V4" xr:uid="{00000000-0002-0000-0000-000001000000}">
      <formula1>1</formula1>
      <formula2>24</formula2>
    </dataValidation>
    <dataValidation type="list" allowBlank="1" showInputMessage="1" showErrorMessage="1" sqref="N4 P4 L4" xr:uid="{00000000-0002-0000-0000-000002000000}">
      <formula1>$AK$4:$AK$4</formula1>
    </dataValidation>
    <dataValidation type="decimal" allowBlank="1" showInputMessage="1" showErrorMessage="1" sqref="G4" xr:uid="{00000000-0002-0000-0000-000003000000}">
      <formula1>5</formula1>
      <formula2>10</formula2>
    </dataValidation>
    <dataValidation type="list" allowBlank="1" showInputMessage="1" showErrorMessage="1" sqref="T4 I4 F4 R4 K4" xr:uid="{00000000-0002-0000-0000-000004000000}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"/>
  <sheetViews>
    <sheetView workbookViewId="0">
      <pane xSplit="5" topLeftCell="F1" activePane="topRight" state="frozen"/>
      <selection pane="topRight" activeCell="E16" sqref="A1:XFD1048576"/>
    </sheetView>
  </sheetViews>
  <sheetFormatPr defaultColWidth="9.15625" defaultRowHeight="14.4" x14ac:dyDescent="0.55000000000000004"/>
  <cols>
    <col min="1" max="1" width="4.83984375" style="25" customWidth="1"/>
    <col min="2" max="3" width="15.68359375" style="25" customWidth="1"/>
    <col min="4" max="4" width="25.15625" style="25" customWidth="1"/>
    <col min="5" max="5" width="25.26171875" style="25" customWidth="1"/>
    <col min="6" max="7" width="9.68359375" style="25" customWidth="1"/>
    <col min="8" max="8" width="7.26171875" style="25" customWidth="1"/>
    <col min="9" max="9" width="14.83984375" style="25" customWidth="1"/>
    <col min="10" max="10" width="15" style="25" customWidth="1"/>
    <col min="11" max="11" width="14" style="25" customWidth="1"/>
    <col min="12" max="12" width="9.83984375" style="25" customWidth="1"/>
    <col min="13" max="13" width="7.26171875" style="25" customWidth="1"/>
    <col min="14" max="14" width="10.41796875" style="25" customWidth="1"/>
    <col min="15" max="15" width="7.26171875" style="25" customWidth="1"/>
    <col min="16" max="16" width="9.83984375" style="25" customWidth="1"/>
    <col min="17" max="17" width="7.26171875" style="25" customWidth="1"/>
    <col min="18" max="18" width="11.26171875" style="25" customWidth="1"/>
    <col min="19" max="19" width="8.26171875" style="25" bestFit="1" customWidth="1"/>
    <col min="20" max="20" width="10.41796875" style="25" customWidth="1"/>
    <col min="21" max="21" width="7.26171875" style="25" customWidth="1"/>
    <col min="22" max="22" width="17.41796875" style="25" customWidth="1"/>
    <col min="23" max="23" width="7.26171875" style="25" customWidth="1"/>
    <col min="24" max="24" width="13.578125" style="25" customWidth="1"/>
    <col min="25" max="25" width="7.83984375" style="25" customWidth="1"/>
    <col min="26" max="26" width="9.578125" style="25" customWidth="1"/>
    <col min="27" max="34" width="9.15625" style="25"/>
    <col min="35" max="35" width="9.26171875" style="25" customWidth="1"/>
    <col min="36" max="37" width="9.15625" style="25" hidden="1" customWidth="1"/>
    <col min="38" max="16384" width="9.15625" style="25"/>
  </cols>
  <sheetData>
    <row r="1" spans="1:37" ht="38.25" customHeight="1" x14ac:dyDescent="0.7">
      <c r="A1" s="4" t="s">
        <v>62</v>
      </c>
      <c r="B1" s="5"/>
      <c r="C1" s="5"/>
      <c r="D1" s="5"/>
      <c r="E1" s="5"/>
      <c r="F1" s="6"/>
      <c r="G1" s="6"/>
      <c r="H1" s="6"/>
      <c r="I1" s="7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6"/>
    </row>
    <row r="2" spans="1:37" s="15" customFormat="1" ht="15.6" x14ac:dyDescent="0.6">
      <c r="A2" s="11" t="s">
        <v>6</v>
      </c>
      <c r="B2" s="12"/>
      <c r="C2" s="12"/>
      <c r="D2" s="12"/>
      <c r="E2" s="12"/>
      <c r="F2" s="12" t="s">
        <v>0</v>
      </c>
      <c r="G2" s="12"/>
      <c r="H2" s="12"/>
      <c r="I2" s="13"/>
      <c r="J2" s="14"/>
      <c r="K2" s="14"/>
      <c r="L2" s="12" t="s">
        <v>24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37" s="26" customFormat="1" ht="94.5" customHeight="1" x14ac:dyDescent="0.55000000000000004">
      <c r="A3" s="16" t="s">
        <v>1</v>
      </c>
      <c r="B3" s="16" t="s">
        <v>25</v>
      </c>
      <c r="C3" s="17" t="s">
        <v>49</v>
      </c>
      <c r="D3" s="17" t="s">
        <v>7</v>
      </c>
      <c r="E3" s="17" t="s">
        <v>8</v>
      </c>
      <c r="F3" s="18" t="s">
        <v>13</v>
      </c>
      <c r="G3" s="18" t="s">
        <v>10</v>
      </c>
      <c r="H3" s="18" t="s">
        <v>3</v>
      </c>
      <c r="I3" s="16" t="s">
        <v>14</v>
      </c>
      <c r="J3" s="19"/>
      <c r="K3" s="20" t="s">
        <v>11</v>
      </c>
      <c r="L3" s="16" t="s">
        <v>15</v>
      </c>
      <c r="M3" s="16" t="s">
        <v>3</v>
      </c>
      <c r="N3" s="16" t="s">
        <v>16</v>
      </c>
      <c r="O3" s="16" t="s">
        <v>3</v>
      </c>
      <c r="P3" s="16" t="s">
        <v>17</v>
      </c>
      <c r="Q3" s="17" t="s">
        <v>3</v>
      </c>
      <c r="R3" s="16" t="s">
        <v>18</v>
      </c>
      <c r="S3" s="16" t="s">
        <v>3</v>
      </c>
      <c r="T3" s="16" t="s">
        <v>19</v>
      </c>
      <c r="U3" s="16" t="s">
        <v>3</v>
      </c>
      <c r="V3" s="16" t="s">
        <v>20</v>
      </c>
      <c r="W3" s="16" t="s">
        <v>3</v>
      </c>
      <c r="X3" s="16" t="s">
        <v>21</v>
      </c>
      <c r="Y3" s="21" t="s">
        <v>3</v>
      </c>
      <c r="Z3" s="22" t="s">
        <v>9</v>
      </c>
    </row>
    <row r="4" spans="1:37" ht="18" customHeight="1" x14ac:dyDescent="0.55000000000000004">
      <c r="A4" s="9">
        <v>1</v>
      </c>
      <c r="B4" s="16" t="s">
        <v>46</v>
      </c>
      <c r="C4" s="16" t="s">
        <v>58</v>
      </c>
      <c r="D4" s="23" t="s">
        <v>47</v>
      </c>
      <c r="E4" s="23" t="s">
        <v>48</v>
      </c>
      <c r="F4" s="6" t="s">
        <v>4</v>
      </c>
      <c r="G4" s="6">
        <v>7.69</v>
      </c>
      <c r="H4" s="6">
        <f t="shared" ref="H4:H10" si="0">G4*110</f>
        <v>845.90000000000009</v>
      </c>
      <c r="I4" s="6" t="s">
        <v>4</v>
      </c>
      <c r="J4" s="8" t="str">
        <f t="shared" ref="J4:J10" si="1">IF(AND(F4="ΝΑΙ",I4="ΝΑΙ"),"ΟΚ","ΑΠΟΡΡΙΠΤΕΤΑΙ")</f>
        <v>ΟΚ</v>
      </c>
      <c r="K4" s="8"/>
      <c r="L4" s="9"/>
      <c r="M4" s="9">
        <f t="shared" ref="M4:M10" si="2">IF(L4="ΑΡΙΣΤΗ",70,IF(L4="ΠΟΛΥ ΚΑΛΗ",50,IF(L4="ΚΑΛΗ",30,)))</f>
        <v>0</v>
      </c>
      <c r="N4" s="9"/>
      <c r="O4" s="9">
        <f t="shared" ref="O4:O10" si="3">IF(N4="ΑΡΙΣΤΗ",70,IF(N4="ΠΟΛΥ ΚΑΛΗ",50,IF(N4="ΚΑΛΗ",30,)))</f>
        <v>0</v>
      </c>
      <c r="P4" s="9"/>
      <c r="Q4" s="9">
        <f t="shared" ref="Q4:Q10" si="4">IF(P4="ΑΡΙΣΤΗ",70,IF(P4="ΠΟΛΥ ΚΑΛΗ",50,IF(P4="ΚΑΛΗ",30,)))</f>
        <v>0</v>
      </c>
      <c r="R4" s="9" t="s">
        <v>4</v>
      </c>
      <c r="S4" s="9">
        <f t="shared" ref="S4:S10" si="5">IF(R4="ΝΑΙ",150,0)</f>
        <v>150</v>
      </c>
      <c r="T4" s="6"/>
      <c r="U4" s="9">
        <f t="shared" ref="U4:U10" si="6">IF(T4="ΝΑΙ",100,0)</f>
        <v>0</v>
      </c>
      <c r="V4" s="9"/>
      <c r="W4" s="9">
        <f t="shared" ref="W4:W10" si="7">V4*17</f>
        <v>0</v>
      </c>
      <c r="X4" s="9">
        <v>84</v>
      </c>
      <c r="Y4" s="10">
        <f t="shared" ref="Y4:Y10" si="8">X4*7</f>
        <v>588</v>
      </c>
      <c r="Z4" s="24">
        <f t="shared" ref="Z4:Z10" si="9">H4+S4+M4+O4+Q4+W4+Y4+U4</f>
        <v>1583.9</v>
      </c>
      <c r="AK4" s="25" t="s">
        <v>2</v>
      </c>
    </row>
    <row r="5" spans="1:37" ht="18" customHeight="1" x14ac:dyDescent="0.55000000000000004">
      <c r="A5" s="9">
        <v>2</v>
      </c>
      <c r="B5" s="16" t="s">
        <v>35</v>
      </c>
      <c r="C5" s="16" t="s">
        <v>53</v>
      </c>
      <c r="D5" s="23" t="s">
        <v>36</v>
      </c>
      <c r="E5" s="23" t="s">
        <v>37</v>
      </c>
      <c r="F5" s="6" t="s">
        <v>4</v>
      </c>
      <c r="G5" s="6">
        <v>7.5</v>
      </c>
      <c r="H5" s="6">
        <f t="shared" si="0"/>
        <v>825</v>
      </c>
      <c r="I5" s="6" t="s">
        <v>4</v>
      </c>
      <c r="J5" s="8" t="str">
        <f t="shared" si="1"/>
        <v>ΟΚ</v>
      </c>
      <c r="K5" s="8"/>
      <c r="L5" s="9"/>
      <c r="M5" s="9">
        <f t="shared" si="2"/>
        <v>0</v>
      </c>
      <c r="N5" s="9"/>
      <c r="O5" s="9">
        <f t="shared" si="3"/>
        <v>0</v>
      </c>
      <c r="P5" s="9"/>
      <c r="Q5" s="9">
        <f t="shared" si="4"/>
        <v>0</v>
      </c>
      <c r="S5" s="9">
        <f t="shared" si="5"/>
        <v>0</v>
      </c>
      <c r="T5" s="9"/>
      <c r="U5" s="9">
        <f t="shared" si="6"/>
        <v>0</v>
      </c>
      <c r="V5" s="9"/>
      <c r="W5" s="9">
        <f t="shared" si="7"/>
        <v>0</v>
      </c>
      <c r="X5" s="9">
        <v>84</v>
      </c>
      <c r="Y5" s="10">
        <f t="shared" si="8"/>
        <v>588</v>
      </c>
      <c r="Z5" s="24">
        <f t="shared" si="9"/>
        <v>1413</v>
      </c>
    </row>
    <row r="6" spans="1:37" ht="18" customHeight="1" x14ac:dyDescent="0.55000000000000004">
      <c r="A6" s="9">
        <v>3</v>
      </c>
      <c r="B6" s="16" t="s">
        <v>32</v>
      </c>
      <c r="C6" s="16" t="s">
        <v>52</v>
      </c>
      <c r="D6" s="23" t="s">
        <v>33</v>
      </c>
      <c r="E6" s="23" t="s">
        <v>34</v>
      </c>
      <c r="F6" s="6" t="s">
        <v>4</v>
      </c>
      <c r="G6" s="6">
        <v>6.5</v>
      </c>
      <c r="H6" s="6">
        <f t="shared" si="0"/>
        <v>715</v>
      </c>
      <c r="I6" s="6" t="s">
        <v>4</v>
      </c>
      <c r="J6" s="8" t="str">
        <f t="shared" si="1"/>
        <v>ΟΚ</v>
      </c>
      <c r="K6" s="8"/>
      <c r="L6" s="9"/>
      <c r="M6" s="9">
        <f t="shared" si="2"/>
        <v>0</v>
      </c>
      <c r="N6" s="9"/>
      <c r="O6" s="9">
        <f t="shared" si="3"/>
        <v>0</v>
      </c>
      <c r="P6" s="9" t="s">
        <v>2</v>
      </c>
      <c r="Q6" s="9">
        <f t="shared" si="4"/>
        <v>30</v>
      </c>
      <c r="R6" s="9"/>
      <c r="S6" s="9">
        <f t="shared" si="5"/>
        <v>0</v>
      </c>
      <c r="T6" s="6" t="s">
        <v>4</v>
      </c>
      <c r="U6" s="9">
        <f t="shared" si="6"/>
        <v>100</v>
      </c>
      <c r="V6" s="9"/>
      <c r="W6" s="9">
        <f t="shared" si="7"/>
        <v>0</v>
      </c>
      <c r="X6" s="9">
        <v>70</v>
      </c>
      <c r="Y6" s="10">
        <f t="shared" si="8"/>
        <v>490</v>
      </c>
      <c r="Z6" s="24">
        <f t="shared" si="9"/>
        <v>1335</v>
      </c>
    </row>
    <row r="7" spans="1:37" ht="18" customHeight="1" x14ac:dyDescent="0.55000000000000004">
      <c r="A7" s="9">
        <v>4</v>
      </c>
      <c r="B7" s="16" t="s">
        <v>38</v>
      </c>
      <c r="C7" s="16" t="s">
        <v>54</v>
      </c>
      <c r="D7" s="23" t="s">
        <v>39</v>
      </c>
      <c r="E7" s="23" t="s">
        <v>40</v>
      </c>
      <c r="F7" s="6" t="s">
        <v>4</v>
      </c>
      <c r="G7" s="6">
        <v>7.7</v>
      </c>
      <c r="H7" s="6">
        <f t="shared" si="0"/>
        <v>847</v>
      </c>
      <c r="I7" s="6" t="s">
        <v>4</v>
      </c>
      <c r="J7" s="8" t="str">
        <f t="shared" si="1"/>
        <v>ΟΚ</v>
      </c>
      <c r="K7" s="6"/>
      <c r="L7" s="9"/>
      <c r="M7" s="9">
        <f t="shared" si="2"/>
        <v>0</v>
      </c>
      <c r="N7" s="9"/>
      <c r="O7" s="9">
        <f t="shared" si="3"/>
        <v>0</v>
      </c>
      <c r="P7" s="9" t="s">
        <v>2</v>
      </c>
      <c r="Q7" s="9">
        <f t="shared" si="4"/>
        <v>30</v>
      </c>
      <c r="R7" s="6"/>
      <c r="S7" s="9">
        <f t="shared" si="5"/>
        <v>0</v>
      </c>
      <c r="T7" s="9" t="s">
        <v>4</v>
      </c>
      <c r="U7" s="9">
        <f t="shared" si="6"/>
        <v>100</v>
      </c>
      <c r="V7" s="9"/>
      <c r="W7" s="9">
        <f t="shared" si="7"/>
        <v>0</v>
      </c>
      <c r="X7" s="9"/>
      <c r="Y7" s="10">
        <f t="shared" si="8"/>
        <v>0</v>
      </c>
      <c r="Z7" s="24">
        <f t="shared" si="9"/>
        <v>977</v>
      </c>
    </row>
    <row r="8" spans="1:37" ht="18" customHeight="1" x14ac:dyDescent="0.55000000000000004">
      <c r="A8" s="9">
        <v>5</v>
      </c>
      <c r="B8" s="16" t="s">
        <v>44</v>
      </c>
      <c r="C8" s="16" t="s">
        <v>57</v>
      </c>
      <c r="D8" s="23" t="s">
        <v>45</v>
      </c>
      <c r="E8" s="23" t="s">
        <v>37</v>
      </c>
      <c r="F8" s="6" t="s">
        <v>4</v>
      </c>
      <c r="G8" s="6">
        <v>6</v>
      </c>
      <c r="H8" s="6">
        <f t="shared" si="0"/>
        <v>660</v>
      </c>
      <c r="I8" s="6" t="s">
        <v>4</v>
      </c>
      <c r="J8" s="8" t="str">
        <f t="shared" si="1"/>
        <v>ΟΚ</v>
      </c>
      <c r="K8" s="8"/>
      <c r="L8" s="9"/>
      <c r="M8" s="9">
        <f t="shared" si="2"/>
        <v>0</v>
      </c>
      <c r="N8" s="9"/>
      <c r="O8" s="9">
        <f t="shared" si="3"/>
        <v>0</v>
      </c>
      <c r="P8" s="9" t="s">
        <v>2</v>
      </c>
      <c r="Q8" s="9">
        <f t="shared" si="4"/>
        <v>30</v>
      </c>
      <c r="R8" s="9" t="s">
        <v>4</v>
      </c>
      <c r="S8" s="9">
        <f t="shared" si="5"/>
        <v>150</v>
      </c>
      <c r="T8" s="9" t="s">
        <v>4</v>
      </c>
      <c r="U8" s="9">
        <f t="shared" si="6"/>
        <v>100</v>
      </c>
      <c r="V8" s="9"/>
      <c r="W8" s="9">
        <f t="shared" si="7"/>
        <v>0</v>
      </c>
      <c r="X8" s="9"/>
      <c r="Y8" s="10">
        <f t="shared" si="8"/>
        <v>0</v>
      </c>
      <c r="Z8" s="24">
        <f t="shared" si="9"/>
        <v>940</v>
      </c>
    </row>
    <row r="9" spans="1:37" ht="18" customHeight="1" x14ac:dyDescent="0.55000000000000004">
      <c r="A9" s="9">
        <v>6</v>
      </c>
      <c r="B9" s="16" t="s">
        <v>42</v>
      </c>
      <c r="C9" s="16" t="s">
        <v>56</v>
      </c>
      <c r="D9" s="23" t="s">
        <v>43</v>
      </c>
      <c r="E9" s="23" t="s">
        <v>37</v>
      </c>
      <c r="F9" s="6" t="s">
        <v>4</v>
      </c>
      <c r="G9" s="6">
        <v>8</v>
      </c>
      <c r="H9" s="6">
        <f t="shared" si="0"/>
        <v>880</v>
      </c>
      <c r="I9" s="6" t="s">
        <v>4</v>
      </c>
      <c r="J9" s="8" t="str">
        <f t="shared" si="1"/>
        <v>ΟΚ</v>
      </c>
      <c r="K9" s="8"/>
      <c r="L9" s="9"/>
      <c r="M9" s="9">
        <f t="shared" si="2"/>
        <v>0</v>
      </c>
      <c r="N9" s="9"/>
      <c r="O9" s="9">
        <f t="shared" si="3"/>
        <v>0</v>
      </c>
      <c r="P9" s="9"/>
      <c r="Q9" s="9">
        <f t="shared" si="4"/>
        <v>0</v>
      </c>
      <c r="R9" s="6"/>
      <c r="S9" s="9">
        <f t="shared" si="5"/>
        <v>0</v>
      </c>
      <c r="T9" s="6"/>
      <c r="U9" s="9">
        <f t="shared" si="6"/>
        <v>0</v>
      </c>
      <c r="V9" s="9"/>
      <c r="W9" s="9">
        <f t="shared" si="7"/>
        <v>0</v>
      </c>
      <c r="X9" s="9"/>
      <c r="Y9" s="10">
        <f t="shared" si="8"/>
        <v>0</v>
      </c>
      <c r="Z9" s="24">
        <f t="shared" si="9"/>
        <v>880</v>
      </c>
    </row>
    <row r="10" spans="1:37" ht="18" customHeight="1" x14ac:dyDescent="0.55000000000000004">
      <c r="A10" s="9">
        <v>7</v>
      </c>
      <c r="B10" s="16" t="s">
        <v>29</v>
      </c>
      <c r="C10" s="16" t="s">
        <v>51</v>
      </c>
      <c r="D10" s="23" t="s">
        <v>30</v>
      </c>
      <c r="E10" s="23" t="s">
        <v>31</v>
      </c>
      <c r="F10" s="6" t="s">
        <v>4</v>
      </c>
      <c r="G10" s="6">
        <v>6.17</v>
      </c>
      <c r="H10" s="6">
        <f t="shared" si="0"/>
        <v>678.7</v>
      </c>
      <c r="I10" s="6" t="s">
        <v>4</v>
      </c>
      <c r="J10" s="8" t="str">
        <f t="shared" si="1"/>
        <v>ΟΚ</v>
      </c>
      <c r="K10" s="8"/>
      <c r="L10" s="9"/>
      <c r="M10" s="9">
        <f t="shared" si="2"/>
        <v>0</v>
      </c>
      <c r="N10" s="9"/>
      <c r="O10" s="9">
        <f t="shared" si="3"/>
        <v>0</v>
      </c>
      <c r="P10" s="9"/>
      <c r="Q10" s="9">
        <f t="shared" si="4"/>
        <v>0</v>
      </c>
      <c r="R10" s="6"/>
      <c r="S10" s="9">
        <f t="shared" si="5"/>
        <v>0</v>
      </c>
      <c r="T10" s="9"/>
      <c r="U10" s="9">
        <f t="shared" si="6"/>
        <v>0</v>
      </c>
      <c r="V10" s="9"/>
      <c r="W10" s="9">
        <f t="shared" si="7"/>
        <v>0</v>
      </c>
      <c r="X10" s="9">
        <v>23</v>
      </c>
      <c r="Y10" s="10">
        <f t="shared" si="8"/>
        <v>161</v>
      </c>
      <c r="Z10" s="24">
        <f t="shared" si="9"/>
        <v>839.7</v>
      </c>
    </row>
  </sheetData>
  <sheetProtection algorithmName="SHA-512" hashValue="Ltk3MxKX/kqWK3VGFMEh+iZzPwiq56OxkiCXHWAMr87xtKUlBV9SrQq0fA9JNXYp05FPJ1kn4OLdiR4RqzulAQ==" saltValue="W2xBjflextbg0fYeYLNt/A==" spinCount="100000" sheet="1" objects="1" scenarios="1"/>
  <sortState ref="A3:Z11">
    <sortCondition descending="1" ref="Z3:Z11"/>
  </sortState>
  <mergeCells count="4">
    <mergeCell ref="A2:E2"/>
    <mergeCell ref="L2:Y2"/>
    <mergeCell ref="F2:I2"/>
    <mergeCell ref="A1:E1"/>
  </mergeCells>
  <dataValidations count="6">
    <dataValidation type="list" allowBlank="1" showInputMessage="1" showErrorMessage="1" sqref="T7:T8 R6 R4 K4:K6 T5 K8:K10 R8 T10" xr:uid="{00000000-0002-0000-0100-000000000000}">
      <formula1>#REF!</formula1>
    </dataValidation>
    <dataValidation type="list" allowBlank="1" showInputMessage="1" showErrorMessage="1" sqref="T4 T6 K7 R7 R9:R10 T9 I4:I10 F4:F10" xr:uid="{00000000-0002-0000-0100-000001000000}">
      <formula1>#REF!</formula1>
    </dataValidation>
    <dataValidation type="whole" allowBlank="1" showInputMessage="1" showErrorMessage="1" errorTitle="ΠΡΟΣΟΧΗ!" error="ΑΠΟ 1 ΕΩΣ 84 ΜΗΝΕΣ" sqref="X4:X10" xr:uid="{00000000-0002-0000-0100-000002000000}">
      <formula1>1</formula1>
      <formula2>84</formula2>
    </dataValidation>
    <dataValidation type="whole" allowBlank="1" showInputMessage="1" showErrorMessage="1" errorTitle="ΠΡΟΣΟΧΗ!" error="ΑΠΟ 1 ΕΩΣ 24 ΜΗΝΕΣ" sqref="V4:V10" xr:uid="{00000000-0002-0000-0100-000003000000}">
      <formula1>1</formula1>
      <formula2>24</formula2>
    </dataValidation>
    <dataValidation type="list" allowBlank="1" showInputMessage="1" showErrorMessage="1" sqref="N4:N10 P4:P10 L4:L10" xr:uid="{00000000-0002-0000-0100-000004000000}">
      <formula1>$AK$4:$AK$4</formula1>
    </dataValidation>
    <dataValidation type="decimal" allowBlank="1" showInputMessage="1" showErrorMessage="1" sqref="G4:G10" xr:uid="{00000000-0002-0000-0100-000005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"/>
  <sheetViews>
    <sheetView workbookViewId="0">
      <pane xSplit="5" topLeftCell="F1" activePane="topRight" state="frozen"/>
      <selection pane="topRight" activeCell="D11" sqref="A1:XFD1048576"/>
    </sheetView>
  </sheetViews>
  <sheetFormatPr defaultColWidth="9.15625" defaultRowHeight="14.4" x14ac:dyDescent="0.55000000000000004"/>
  <cols>
    <col min="1" max="1" width="4.83984375" style="25" customWidth="1"/>
    <col min="2" max="3" width="15.26171875" style="25" customWidth="1"/>
    <col min="4" max="4" width="25.15625" style="25" customWidth="1"/>
    <col min="5" max="5" width="25.26171875" style="25" customWidth="1"/>
    <col min="6" max="7" width="9.68359375" style="25" customWidth="1"/>
    <col min="8" max="8" width="7.26171875" style="25" customWidth="1"/>
    <col min="9" max="9" width="15.83984375" style="25" customWidth="1"/>
    <col min="10" max="10" width="16" style="25" customWidth="1"/>
    <col min="11" max="11" width="15" style="25" customWidth="1"/>
    <col min="12" max="12" width="14" style="25" customWidth="1"/>
    <col min="13" max="13" width="10.26171875" style="25" customWidth="1"/>
    <col min="14" max="14" width="7.26171875" style="25" customWidth="1"/>
    <col min="15" max="15" width="10.26171875" style="25" customWidth="1"/>
    <col min="16" max="16" width="7.26171875" style="25" customWidth="1"/>
    <col min="17" max="17" width="10.26171875" style="25" customWidth="1"/>
    <col min="18" max="18" width="7.26171875" style="25" customWidth="1"/>
    <col min="19" max="19" width="10.15625" style="25" customWidth="1"/>
    <col min="20" max="20" width="7.26171875" style="25" customWidth="1"/>
    <col min="21" max="21" width="10.83984375" style="25" customWidth="1"/>
    <col min="22" max="22" width="7.26171875" style="25" customWidth="1"/>
    <col min="23" max="23" width="17.15625" style="25" customWidth="1"/>
    <col min="24" max="24" width="7.26171875" style="25" customWidth="1"/>
    <col min="25" max="25" width="13.41796875" style="25" customWidth="1"/>
    <col min="26" max="26" width="7.83984375" style="25" customWidth="1"/>
    <col min="27" max="27" width="9.578125" style="25" customWidth="1"/>
    <col min="28" max="36" width="9.15625" style="25"/>
    <col min="37" max="38" width="9.15625" style="25" hidden="1" customWidth="1"/>
    <col min="39" max="16384" width="9.15625" style="25"/>
  </cols>
  <sheetData>
    <row r="1" spans="1:38" ht="55.5" customHeight="1" x14ac:dyDescent="0.7">
      <c r="A1" s="4" t="s">
        <v>61</v>
      </c>
      <c r="B1" s="27"/>
      <c r="C1" s="27"/>
      <c r="D1" s="27"/>
      <c r="E1" s="27"/>
      <c r="F1" s="6"/>
      <c r="G1" s="6"/>
      <c r="H1" s="6"/>
      <c r="I1" s="7"/>
      <c r="J1" s="7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  <c r="AA1" s="6"/>
    </row>
    <row r="2" spans="1:38" s="15" customFormat="1" ht="15.6" x14ac:dyDescent="0.6">
      <c r="A2" s="11" t="s">
        <v>6</v>
      </c>
      <c r="B2" s="12"/>
      <c r="C2" s="12"/>
      <c r="D2" s="12"/>
      <c r="E2" s="12"/>
      <c r="F2" s="12" t="s">
        <v>0</v>
      </c>
      <c r="G2" s="12"/>
      <c r="H2" s="12"/>
      <c r="I2" s="12"/>
      <c r="J2" s="13"/>
      <c r="K2" s="14"/>
      <c r="L2" s="14"/>
      <c r="M2" s="12" t="s">
        <v>24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8"/>
    </row>
    <row r="3" spans="1:38" s="26" customFormat="1" ht="94.5" customHeight="1" x14ac:dyDescent="0.55000000000000004">
      <c r="A3" s="16" t="s">
        <v>1</v>
      </c>
      <c r="B3" s="16" t="s">
        <v>25</v>
      </c>
      <c r="C3" s="17" t="s">
        <v>49</v>
      </c>
      <c r="D3" s="17" t="s">
        <v>7</v>
      </c>
      <c r="E3" s="17" t="s">
        <v>8</v>
      </c>
      <c r="F3" s="18" t="s">
        <v>22</v>
      </c>
      <c r="G3" s="18" t="s">
        <v>10</v>
      </c>
      <c r="H3" s="18" t="s">
        <v>3</v>
      </c>
      <c r="I3" s="16" t="s">
        <v>14</v>
      </c>
      <c r="J3" s="29" t="s">
        <v>23</v>
      </c>
      <c r="K3" s="19"/>
      <c r="L3" s="20" t="s">
        <v>11</v>
      </c>
      <c r="M3" s="16" t="s">
        <v>15</v>
      </c>
      <c r="N3" s="16" t="s">
        <v>3</v>
      </c>
      <c r="O3" s="16" t="s">
        <v>16</v>
      </c>
      <c r="P3" s="16" t="s">
        <v>3</v>
      </c>
      <c r="Q3" s="16" t="s">
        <v>17</v>
      </c>
      <c r="R3" s="17" t="s">
        <v>3</v>
      </c>
      <c r="S3" s="16" t="s">
        <v>18</v>
      </c>
      <c r="T3" s="16" t="s">
        <v>3</v>
      </c>
      <c r="U3" s="16" t="s">
        <v>19</v>
      </c>
      <c r="V3" s="16" t="s">
        <v>3</v>
      </c>
      <c r="W3" s="16" t="s">
        <v>20</v>
      </c>
      <c r="X3" s="16" t="s">
        <v>3</v>
      </c>
      <c r="Y3" s="16" t="s">
        <v>21</v>
      </c>
      <c r="Z3" s="21" t="s">
        <v>3</v>
      </c>
      <c r="AA3" s="22" t="s">
        <v>9</v>
      </c>
    </row>
    <row r="4" spans="1:38" x14ac:dyDescent="0.55000000000000004">
      <c r="A4" s="9">
        <v>1</v>
      </c>
      <c r="B4" s="30" t="s">
        <v>26</v>
      </c>
      <c r="C4" s="30" t="s">
        <v>50</v>
      </c>
      <c r="D4" s="9" t="s">
        <v>27</v>
      </c>
      <c r="E4" s="9" t="s">
        <v>28</v>
      </c>
      <c r="F4" s="6" t="s">
        <v>4</v>
      </c>
      <c r="G4" s="6">
        <v>6.72</v>
      </c>
      <c r="H4" s="6">
        <f t="shared" ref="H4" si="0">G4*110</f>
        <v>739.19999999999993</v>
      </c>
      <c r="I4" s="6" t="s">
        <v>4</v>
      </c>
      <c r="J4" s="6" t="s">
        <v>4</v>
      </c>
      <c r="K4" s="8" t="str">
        <f t="shared" ref="K4" si="1">IF(AND(F4="ΝΑΙ",J4="ΝΑΙ",I4="ΝΑΙ"),"ΟΚ","ΑΠΟΡΡΙΠΤΕΤΑΙ")</f>
        <v>ΟΚ</v>
      </c>
      <c r="L4" s="8"/>
      <c r="M4" s="9"/>
      <c r="N4" s="9">
        <f t="shared" ref="N4" si="2">IF(M4="ΑΡΙΣΤΗ",70,IF(M4="ΠΟΛΥ ΚΑΛΗ",50,IF(M4="ΚΑΛΗ",30,)))</f>
        <v>0</v>
      </c>
      <c r="O4" s="9"/>
      <c r="P4" s="9">
        <f t="shared" ref="P4" si="3">IF(O4="ΑΡΙΣΤΗ",70,IF(O4="ΠΟΛΥ ΚΑΛΗ",50,IF(O4="ΚΑΛΗ",30,)))</f>
        <v>0</v>
      </c>
      <c r="Q4" s="9"/>
      <c r="R4" s="9">
        <f t="shared" ref="R4" si="4">IF(Q4="ΑΡΙΣΤΗ",70,IF(Q4="ΠΟΛΥ ΚΑΛΗ",50,IF(Q4="ΚΑΛΗ",30,)))</f>
        <v>0</v>
      </c>
      <c r="S4" s="9"/>
      <c r="T4" s="9">
        <f t="shared" ref="T4" si="5">IF(S4="ΝΑΙ",150,0)</f>
        <v>0</v>
      </c>
      <c r="U4" s="9"/>
      <c r="V4" s="9">
        <f t="shared" ref="V4" si="6">IF(U4="ΝΑΙ",100,0)</f>
        <v>0</v>
      </c>
      <c r="W4" s="9"/>
      <c r="X4" s="9">
        <f t="shared" ref="X4" si="7">W4*17</f>
        <v>0</v>
      </c>
      <c r="Y4" s="9">
        <v>84</v>
      </c>
      <c r="Z4" s="10">
        <f t="shared" ref="Z4" si="8">Y4*7</f>
        <v>588</v>
      </c>
      <c r="AA4" s="24">
        <f t="shared" ref="AA4" si="9">H4+T4+N4+P4+R4+X4+Z4+V4</f>
        <v>1327.1999999999998</v>
      </c>
      <c r="AL4" s="25" t="s">
        <v>2</v>
      </c>
    </row>
  </sheetData>
  <sheetProtection algorithmName="SHA-512" hashValue="NCivALEAt+Mj3adoyMRamAUEzjptoFNagP3N68wGfauNV61BlzXUC+M+JeHumRH3Sn0uRozh8bChDxC+wN5uZA==" saltValue="f7aM5OU0cD8ivwIURorAag==" spinCount="100000" sheet="1" objects="1" scenarios="1"/>
  <mergeCells count="4">
    <mergeCell ref="A2:E2"/>
    <mergeCell ref="F2:J2"/>
    <mergeCell ref="M2:Z2"/>
    <mergeCell ref="A1:E1"/>
  </mergeCells>
  <dataValidations count="5">
    <dataValidation type="list" allowBlank="1" showInputMessage="1" showErrorMessage="1" sqref="F4 S4 U4 L4 I4:J4" xr:uid="{00000000-0002-0000-0200-000000000000}">
      <formula1>#REF!</formula1>
    </dataValidation>
    <dataValidation type="decimal" allowBlank="1" showInputMessage="1" showErrorMessage="1" sqref="G4" xr:uid="{00000000-0002-0000-0200-000001000000}">
      <formula1>5</formula1>
      <formula2>10</formula2>
    </dataValidation>
    <dataValidation type="list" allowBlank="1" showInputMessage="1" showErrorMessage="1" sqref="M4 Q4 O4" xr:uid="{00000000-0002-0000-0200-000002000000}">
      <formula1>$AL$4:$AL$4</formula1>
    </dataValidation>
    <dataValidation type="whole" allowBlank="1" showInputMessage="1" showErrorMessage="1" errorTitle="ΠΡΟΣΟΧΗ!" error="ΑΠΟ 1 ΕΩΣ 24 ΜΗΝΕΣ" sqref="W4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200-000004000000}">
      <formula1>1</formula1>
      <formula2>84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abSelected="1" workbookViewId="0">
      <selection activeCell="G15" sqref="A1:XFD1048576"/>
    </sheetView>
  </sheetViews>
  <sheetFormatPr defaultColWidth="9.15625" defaultRowHeight="14.4" x14ac:dyDescent="0.55000000000000004"/>
  <cols>
    <col min="1" max="1" width="4.83984375" style="25" customWidth="1"/>
    <col min="2" max="3" width="15.68359375" style="25" customWidth="1"/>
    <col min="4" max="4" width="16.83984375" style="25" customWidth="1"/>
    <col min="5" max="11" width="9.15625" style="25"/>
    <col min="12" max="12" width="9.26171875" style="25" customWidth="1"/>
    <col min="13" max="14" width="9.15625" style="25" hidden="1" customWidth="1"/>
    <col min="15" max="16384" width="9.15625" style="25"/>
  </cols>
  <sheetData>
    <row r="1" spans="1:14" ht="38.25" customHeight="1" x14ac:dyDescent="0.7">
      <c r="A1" s="31" t="s">
        <v>59</v>
      </c>
      <c r="B1" s="31"/>
      <c r="C1" s="31"/>
      <c r="D1" s="31"/>
    </row>
    <row r="2" spans="1:14" s="15" customFormat="1" ht="15.6" x14ac:dyDescent="0.6">
      <c r="A2" s="32" t="s">
        <v>6</v>
      </c>
      <c r="B2" s="32"/>
      <c r="C2" s="32"/>
      <c r="D2" s="28"/>
    </row>
    <row r="3" spans="1:14" s="26" customFormat="1" ht="94.5" customHeight="1" x14ac:dyDescent="0.55000000000000004">
      <c r="A3" s="16" t="s">
        <v>1</v>
      </c>
      <c r="B3" s="16" t="s">
        <v>25</v>
      </c>
      <c r="C3" s="17" t="s">
        <v>49</v>
      </c>
      <c r="D3" s="16" t="s">
        <v>60</v>
      </c>
    </row>
    <row r="4" spans="1:14" ht="18" customHeight="1" x14ac:dyDescent="0.55000000000000004">
      <c r="A4" s="9">
        <v>1</v>
      </c>
      <c r="B4" s="16" t="s">
        <v>41</v>
      </c>
      <c r="C4" s="16" t="s">
        <v>55</v>
      </c>
      <c r="D4" s="9">
        <v>146</v>
      </c>
      <c r="M4" s="25" t="s">
        <v>12</v>
      </c>
      <c r="N4" s="25" t="s">
        <v>5</v>
      </c>
    </row>
  </sheetData>
  <sheetProtection algorithmName="SHA-512" hashValue="awZzWuJ0mrCa/uIXbMok8/OVxwFfFFi+c84mIgTehXwJItFBPIVWQQffBisa6krwzeqYNX4S1wYYGB2yFsRNmg==" saltValue="G8vJMnn8nEg2UNqjDnT9JA==" spinCount="100000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ΠΡΟΣΛΗΠΤΕΟΣ</vt:lpstr>
      <vt:lpstr>ΓΕΝΙΚΗ_ΚΥΡΙΟΣ</vt:lpstr>
      <vt:lpstr>ΓΕΝΙΚΗ_Β ΕΠΙΚΟΥΡ</vt:lpstr>
      <vt:lpstr>ΑΠΟΡΡΙΠΤΕΩΝ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2018-12-20T13:13:12Z</dcterms:modified>
</cp:coreProperties>
</file>